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defaultThemeVersion="124226"/>
  <mc:AlternateContent xmlns:mc="http://schemas.openxmlformats.org/markup-compatibility/2006">
    <mc:Choice Requires="x15">
      <x15ac:absPath xmlns:x15ac="http://schemas.microsoft.com/office/spreadsheetml/2010/11/ac" url="L:\IS_APPS\PROJECTS\Digital projects\Scrum\PSG\PSG annual updates\2022\Updated\FINAL Draft\"/>
    </mc:Choice>
  </mc:AlternateContent>
  <xr:revisionPtr revIDLastSave="0" documentId="13_ncr:1_{D05A3695-5782-4D02-8B86-452827731E1A}" xr6:coauthVersionLast="47" xr6:coauthVersionMax="47" xr10:uidLastSave="{00000000-0000-0000-0000-000000000000}"/>
  <bookViews>
    <workbookView xWindow="28680" yWindow="-120" windowWidth="29040" windowHeight="15840" xr2:uid="{00000000-000D-0000-FFFF-FFFF00000000}"/>
  </bookViews>
  <sheets>
    <sheet name="Worksheet" sheetId="1" r:id="rId1"/>
    <sheet name="Instructions" sheetId="2" r:id="rId2"/>
  </sheets>
  <definedNames>
    <definedName name="Role">#REF!</definedName>
    <definedName name="UnitValue">Worksheet!$E$9</definedName>
  </definedNames>
  <calcPr calcId="191029"/>
  <customWorkbookViews>
    <customWorkbookView name="Mark L. Eash Hershberger - Personal View" guid="{E694C344-F4A1-0647-8939-0CC353F372F0}" mergeInterval="0" personalView="1" xWindow="259" yWindow="85" windowWidth="1359" windowHeight="814" activeSheetId="1" showComments="commIndAndComment"/>
    <customWorkbookView name="Angelo Perera - Personal View" guid="{3DDE31FE-F3E7-45A9-8427-05D7C98C5DCE}" mergeInterval="0" personalView="1" maximized="1" xWindow="-11" yWindow="-11" windowWidth="1942" windowHeight="10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1" l="1"/>
  <c r="H11" i="1"/>
  <c r="H12" i="1"/>
  <c r="H14" i="1"/>
  <c r="J16" i="1" l="1"/>
  <c r="J18" i="1" s="1"/>
  <c r="J19" i="1" s="1"/>
  <c r="J21" i="1" s="1"/>
  <c r="J23" i="1" s="1"/>
  <c r="J47" i="1"/>
  <c r="J28" i="1"/>
  <c r="J30" i="1" l="1"/>
  <c r="H34" i="1" l="1"/>
  <c r="J38" i="1" s="1"/>
  <c r="J40" i="1" s="1"/>
  <c r="J49" i="1" s="1"/>
</calcChain>
</file>

<file path=xl/sharedStrings.xml><?xml version="1.0" encoding="utf-8"?>
<sst xmlns="http://schemas.openxmlformats.org/spreadsheetml/2006/main" count="64" uniqueCount="53">
  <si>
    <t>Background:</t>
  </si>
  <si>
    <t>https://everence.com/pastor-salary-guidelines/</t>
  </si>
  <si>
    <t>Instructions:</t>
  </si>
  <si>
    <t>Name:</t>
  </si>
  <si>
    <t>I.</t>
  </si>
  <si>
    <t>Pastoral Salary Base</t>
  </si>
  <si>
    <t>II.</t>
  </si>
  <si>
    <t>Unit Value for Salary Adjustments</t>
  </si>
  <si>
    <t># units</t>
  </si>
  <si>
    <t>A.</t>
  </si>
  <si>
    <t>Experience units</t>
  </si>
  <si>
    <t>B.</t>
  </si>
  <si>
    <t>Education units</t>
  </si>
  <si>
    <t>C.</t>
  </si>
  <si>
    <t>Responsibility units</t>
  </si>
  <si>
    <t>D.</t>
  </si>
  <si>
    <t>Geographical units</t>
  </si>
  <si>
    <t>E.</t>
  </si>
  <si>
    <t>Optional additional salary</t>
  </si>
  <si>
    <t>Total unit value</t>
  </si>
  <si>
    <t>Salary subtotal</t>
  </si>
  <si>
    <t>Percentage of full-time equivalent</t>
  </si>
  <si>
    <t>III.</t>
  </si>
  <si>
    <t>Self Employment Tax Adjustment</t>
  </si>
  <si>
    <t>Total Salary before Housing Adjustments</t>
  </si>
  <si>
    <t>IV.</t>
  </si>
  <si>
    <t>Housing Adjustments for Parsonage</t>
  </si>
  <si>
    <t>Parsonage</t>
  </si>
  <si>
    <t>Housing Equity</t>
  </si>
  <si>
    <t>Total Housing Adjustments</t>
  </si>
  <si>
    <t>Total Salary after Housing Adjustments</t>
  </si>
  <si>
    <t>V.</t>
  </si>
  <si>
    <t>Benefits</t>
  </si>
  <si>
    <t>Medical Health Plan</t>
  </si>
  <si>
    <t>Pension Plan/Retirement Fund</t>
  </si>
  <si>
    <t>Life &amp; Disability Insurance</t>
  </si>
  <si>
    <t>Continuing Education Allowances</t>
  </si>
  <si>
    <t>Other Benefits</t>
  </si>
  <si>
    <t>Total Benefits</t>
  </si>
  <si>
    <t>Total Salary and Benefits</t>
  </si>
  <si>
    <t>VI.</t>
  </si>
  <si>
    <t>Expense Allowances</t>
  </si>
  <si>
    <t>Auto Expense</t>
  </si>
  <si>
    <t>Conference Expense</t>
  </si>
  <si>
    <t>Professional Expense</t>
  </si>
  <si>
    <t>Other Expense</t>
  </si>
  <si>
    <t>Total Salary, Benefits, and Expenses</t>
  </si>
  <si>
    <t>Housing Allowance Designation</t>
  </si>
  <si>
    <t>Created by Mennonite Church USA, powered by Everence</t>
  </si>
  <si>
    <t>Pastor Salary Guidelines Worksheet</t>
  </si>
  <si>
    <t>2022-2023</t>
  </si>
  <si>
    <t>This spreadsheet is based on the Guidelines for Pastor's Salaries from Mennonite Church USA Leadership Development. In using this spreadsheet, please refer to the Worksheet and the Comments available at:</t>
  </si>
  <si>
    <t>Begin in cell C5 (Name), or J7 (Base Salary), and use the tab key to move from cell to cell to enter information. You can only enter information in the cells that are highlighted in yellow because most of the cells in this spreadsheet are protected.  All formulas are protected. Help text is displayed for most of the input fields. Click the Esc key to close the help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</si>
</sst>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0"/>
      <name val="Arial"/>
    </font>
    <font>
      <sz val="10"/>
      <name val="Arial"/>
      <family val="2"/>
    </font>
    <font>
      <b/>
      <sz val="10"/>
      <name val="Arial"/>
      <family val="2"/>
    </font>
    <font>
      <u/>
      <sz val="10"/>
      <color indexed="12"/>
      <name val="Arial"/>
      <family val="2"/>
    </font>
    <font>
      <b/>
      <sz val="10"/>
      <name val="Verdana"/>
      <family val="2"/>
    </font>
    <font>
      <sz val="10"/>
      <name val="Verdana"/>
      <family val="2"/>
    </font>
    <font>
      <sz val="10"/>
      <color rgb="FF00B050"/>
      <name val="Verdana"/>
      <family val="2"/>
    </font>
    <font>
      <i/>
      <sz val="10"/>
      <name val="Verdana"/>
      <family val="2"/>
    </font>
    <font>
      <sz val="9"/>
      <name val="Verdana"/>
      <family val="2"/>
    </font>
    <font>
      <sz val="10"/>
      <color rgb="FFFF0000"/>
      <name val="Verdana"/>
      <family val="2"/>
    </font>
    <font>
      <sz val="10"/>
      <color rgb="FF70A132"/>
      <name val="Verdana"/>
      <family val="2"/>
    </font>
  </fonts>
  <fills count="5">
    <fill>
      <patternFill patternType="none"/>
    </fill>
    <fill>
      <patternFill patternType="gray125"/>
    </fill>
    <fill>
      <patternFill patternType="solid">
        <fgColor rgb="FFD8E7D5"/>
        <bgColor indexed="64"/>
      </patternFill>
    </fill>
    <fill>
      <patternFill patternType="solid">
        <fgColor theme="0"/>
        <bgColor indexed="64"/>
      </patternFill>
    </fill>
    <fill>
      <patternFill patternType="solid">
        <fgColor rgb="FFFFFFCC"/>
        <bgColor indexed="64"/>
      </patternFill>
    </fill>
  </fills>
  <borders count="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xf numFmtId="44" fontId="1" fillId="0" borderId="0"/>
    <xf numFmtId="0" fontId="3" fillId="0" borderId="0">
      <alignment vertical="top"/>
      <protection locked="0"/>
    </xf>
    <xf numFmtId="9" fontId="1" fillId="0" borderId="0"/>
  </cellStyleXfs>
  <cellXfs count="42">
    <xf numFmtId="0" fontId="0" fillId="0" borderId="0" xfId="0" applyNumberFormat="1" applyFont="1" applyFill="1" applyBorder="1" applyProtection="1"/>
    <xf numFmtId="0" fontId="4" fillId="0" borderId="0" xfId="0" applyNumberFormat="1" applyFont="1" applyFill="1" applyBorder="1" applyProtection="1"/>
    <xf numFmtId="0" fontId="5" fillId="0" borderId="0" xfId="0" applyNumberFormat="1" applyFont="1" applyFill="1" applyBorder="1" applyProtection="1"/>
    <xf numFmtId="0" fontId="5" fillId="0" borderId="0" xfId="0" applyNumberFormat="1" applyFont="1" applyFill="1" applyBorder="1" applyAlignment="1" applyProtection="1">
      <alignment horizontal="center"/>
    </xf>
    <xf numFmtId="164" fontId="5" fillId="0" borderId="0" xfId="1" applyNumberFormat="1" applyFont="1" applyFill="1" applyBorder="1" applyProtection="1"/>
    <xf numFmtId="0" fontId="6" fillId="0" borderId="0" xfId="0" applyNumberFormat="1" applyFont="1" applyFill="1" applyBorder="1" applyProtection="1"/>
    <xf numFmtId="165" fontId="5" fillId="0" borderId="2" xfId="2" applyNumberFormat="1" applyFont="1" applyFill="1" applyBorder="1" applyProtection="1">
      <protection locked="0"/>
    </xf>
    <xf numFmtId="165" fontId="5" fillId="0" borderId="0" xfId="2" applyNumberFormat="1" applyFont="1" applyFill="1" applyBorder="1" applyProtection="1"/>
    <xf numFmtId="0" fontId="5" fillId="0" borderId="0" xfId="0" applyNumberFormat="1" applyFont="1" applyFill="1" applyBorder="1" applyAlignment="1" applyProtection="1">
      <alignment horizontal="left"/>
    </xf>
    <xf numFmtId="164" fontId="5" fillId="0" borderId="1" xfId="1" applyNumberFormat="1" applyFont="1" applyFill="1" applyBorder="1" applyProtection="1"/>
    <xf numFmtId="164" fontId="5" fillId="0" borderId="0" xfId="1" applyNumberFormat="1" applyFont="1" applyFill="1" applyBorder="1" applyProtection="1"/>
    <xf numFmtId="10" fontId="5" fillId="0" borderId="0" xfId="4" applyNumberFormat="1" applyFont="1" applyFill="1" applyBorder="1" applyProtection="1"/>
    <xf numFmtId="0" fontId="5" fillId="0" borderId="0" xfId="0" applyNumberFormat="1" applyFont="1" applyFill="1" applyBorder="1" applyProtection="1"/>
    <xf numFmtId="10" fontId="5" fillId="0" borderId="0" xfId="4" applyNumberFormat="1" applyFont="1" applyFill="1" applyBorder="1" applyProtection="1"/>
    <xf numFmtId="164" fontId="5" fillId="0" borderId="2" xfId="1" applyNumberFormat="1" applyFont="1" applyFill="1" applyBorder="1" applyProtection="1"/>
    <xf numFmtId="1" fontId="5" fillId="0" borderId="0" xfId="0" applyNumberFormat="1" applyFont="1" applyFill="1" applyBorder="1" applyProtection="1"/>
    <xf numFmtId="41" fontId="5" fillId="0" borderId="0" xfId="1" applyNumberFormat="1" applyFont="1" applyFill="1" applyBorder="1" applyProtection="1"/>
    <xf numFmtId="0" fontId="7" fillId="0" borderId="0" xfId="0" applyNumberFormat="1" applyFont="1" applyFill="1" applyBorder="1" applyProtection="1"/>
    <xf numFmtId="0" fontId="5" fillId="2" borderId="2" xfId="0" applyNumberFormat="1" applyFont="1" applyFill="1" applyBorder="1" applyAlignment="1" applyProtection="1">
      <alignment horizontal="center"/>
    </xf>
    <xf numFmtId="0" fontId="5" fillId="2" borderId="5"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xf>
    <xf numFmtId="0" fontId="9" fillId="0" borderId="0" xfId="0" applyNumberFormat="1" applyFont="1" applyFill="1" applyBorder="1" applyProtection="1"/>
    <xf numFmtId="0" fontId="10" fillId="0" borderId="0" xfId="0" applyNumberFormat="1" applyFont="1" applyFill="1" applyBorder="1" applyProtection="1"/>
    <xf numFmtId="0" fontId="10" fillId="0" borderId="2" xfId="0" applyNumberFormat="1" applyFont="1" applyFill="1" applyBorder="1" applyAlignment="1" applyProtection="1">
      <alignment horizontal="center"/>
    </xf>
    <xf numFmtId="0" fontId="10" fillId="0" borderId="4" xfId="0" applyNumberFormat="1" applyFont="1" applyFill="1" applyBorder="1" applyAlignment="1" applyProtection="1">
      <alignment horizontal="center"/>
    </xf>
    <xf numFmtId="0" fontId="10" fillId="0" borderId="5" xfId="0" applyNumberFormat="1" applyFont="1" applyFill="1" applyBorder="1" applyAlignment="1" applyProtection="1">
      <alignment horizontal="center"/>
    </xf>
    <xf numFmtId="0" fontId="2" fillId="3" borderId="0" xfId="0" applyNumberFormat="1" applyFont="1" applyFill="1" applyBorder="1" applyProtection="1"/>
    <xf numFmtId="0" fontId="0" fillId="3" borderId="0" xfId="0" applyNumberFormat="1" applyFont="1" applyFill="1" applyBorder="1" applyProtection="1"/>
    <xf numFmtId="0" fontId="1" fillId="3" borderId="0" xfId="0" applyNumberFormat="1" applyFont="1" applyFill="1" applyBorder="1" applyAlignment="1" applyProtection="1">
      <alignment wrapText="1"/>
    </xf>
    <xf numFmtId="0" fontId="3" fillId="3" borderId="0" xfId="3" applyNumberFormat="1" applyFont="1" applyFill="1" applyBorder="1" applyAlignment="1">
      <alignment wrapText="1"/>
      <protection locked="0"/>
    </xf>
    <xf numFmtId="0" fontId="0" fillId="3" borderId="0" xfId="0" applyNumberFormat="1" applyFont="1" applyFill="1" applyBorder="1" applyAlignment="1" applyProtection="1">
      <alignment wrapText="1"/>
    </xf>
    <xf numFmtId="0" fontId="2" fillId="3" borderId="0" xfId="0" applyNumberFormat="1" applyFont="1" applyFill="1" applyBorder="1" applyAlignment="1" applyProtection="1">
      <alignment wrapText="1"/>
    </xf>
    <xf numFmtId="0" fontId="5" fillId="4" borderId="2" xfId="0" applyNumberFormat="1" applyFont="1" applyFill="1" applyBorder="1" applyAlignment="1" applyProtection="1">
      <alignment horizontal="center"/>
      <protection locked="0"/>
    </xf>
    <xf numFmtId="41" fontId="5" fillId="4" borderId="2" xfId="1" applyNumberFormat="1" applyFont="1" applyFill="1" applyBorder="1" applyProtection="1">
      <protection locked="0"/>
    </xf>
    <xf numFmtId="10" fontId="5" fillId="4" borderId="2" xfId="4" applyNumberFormat="1" applyFont="1" applyFill="1" applyBorder="1" applyProtection="1">
      <protection locked="0"/>
    </xf>
    <xf numFmtId="164" fontId="5" fillId="4" borderId="2" xfId="1" applyNumberFormat="1" applyFont="1" applyFill="1" applyBorder="1" applyProtection="1">
      <protection locked="0"/>
    </xf>
    <xf numFmtId="0" fontId="5" fillId="4" borderId="0" xfId="0" applyNumberFormat="1" applyFont="1" applyFill="1" applyBorder="1" applyProtection="1"/>
    <xf numFmtId="165" fontId="5" fillId="4" borderId="2" xfId="2" applyNumberFormat="1" applyFont="1" applyFill="1" applyBorder="1" applyProtection="1">
      <protection locked="0"/>
    </xf>
    <xf numFmtId="0" fontId="5" fillId="4" borderId="3" xfId="0" applyNumberFormat="1" applyFont="1" applyFill="1" applyBorder="1" applyProtection="1">
      <protection locked="0"/>
    </xf>
    <xf numFmtId="165" fontId="5" fillId="4" borderId="4" xfId="2" applyNumberFormat="1" applyFont="1" applyFill="1" applyBorder="1" applyProtection="1">
      <protection locked="0"/>
    </xf>
    <xf numFmtId="165" fontId="5" fillId="4" borderId="5" xfId="2" applyNumberFormat="1" applyFont="1" applyFill="1" applyBorder="1" applyProtection="1">
      <protection locked="0"/>
    </xf>
    <xf numFmtId="164" fontId="8" fillId="0" borderId="0" xfId="1" applyNumberFormat="1" applyFont="1" applyFill="1" applyBorder="1" applyAlignment="1" applyProtection="1">
      <alignment horizontal="righ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FFFFCC"/>
      <color rgb="FF70A132"/>
      <color rgb="FFD8E7D5"/>
      <color rgb="FF09A1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154781</xdr:colOff>
      <xdr:row>0</xdr:row>
      <xdr:rowOff>0</xdr:rowOff>
    </xdr:from>
    <xdr:to>
      <xdr:col>9</xdr:col>
      <xdr:colOff>772001</xdr:colOff>
      <xdr:row>5</xdr:row>
      <xdr:rowOff>111374</xdr:rowOff>
    </xdr:to>
    <xdr:pic>
      <xdr:nvPicPr>
        <xdr:cNvPr id="5" name="Picture 4">
          <a:extLst>
            <a:ext uri="{FF2B5EF4-FFF2-40B4-BE49-F238E27FC236}">
              <a16:creationId xmlns:a16="http://schemas.microsoft.com/office/drawing/2014/main" id="{1E47F7C6-5BEE-4EB6-B2BB-DFA78B841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5281" y="0"/>
          <a:ext cx="1645920" cy="968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everence.com/pastor-salary-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4"/>
  <sheetViews>
    <sheetView showGridLines="0" tabSelected="1" zoomScaleNormal="100" workbookViewId="0">
      <selection activeCell="H45" sqref="H45"/>
    </sheetView>
  </sheetViews>
  <sheetFormatPr defaultColWidth="8.81640625" defaultRowHeight="13.5" x14ac:dyDescent="0.3"/>
  <cols>
    <col min="1" max="1" width="3.36328125" style="2" customWidth="1"/>
    <col min="2" max="2" width="3.453125" style="2" customWidth="1"/>
    <col min="3" max="3" width="3.36328125" style="2" customWidth="1"/>
    <col min="4" max="4" width="30" style="2" customWidth="1"/>
    <col min="5" max="5" width="8.453125" style="2" customWidth="1"/>
    <col min="6" max="6" width="4.6328125" style="2" customWidth="1"/>
    <col min="7" max="7" width="4" style="3" customWidth="1"/>
    <col min="8" max="8" width="10.36328125" style="2" customWidth="1"/>
    <col min="9" max="9" width="4.36328125" style="3" customWidth="1"/>
    <col min="10" max="10" width="11.36328125" style="4" bestFit="1" customWidth="1"/>
    <col min="11" max="12" width="8.81640625" style="2" customWidth="1"/>
    <col min="13" max="16384" width="8.81640625" style="2"/>
  </cols>
  <sheetData>
    <row r="1" spans="1:11" x14ac:dyDescent="0.3">
      <c r="A1" s="1" t="s">
        <v>49</v>
      </c>
    </row>
    <row r="2" spans="1:11" x14ac:dyDescent="0.3">
      <c r="A2" s="1" t="s">
        <v>50</v>
      </c>
      <c r="H2" s="21"/>
    </row>
    <row r="3" spans="1:11" x14ac:dyDescent="0.3">
      <c r="A3" s="1"/>
    </row>
    <row r="5" spans="1:11" x14ac:dyDescent="0.3">
      <c r="A5" s="36" t="s">
        <v>3</v>
      </c>
      <c r="B5" s="36"/>
      <c r="C5" s="38"/>
      <c r="D5" s="38"/>
      <c r="E5" s="38"/>
    </row>
    <row r="7" spans="1:11" x14ac:dyDescent="0.3">
      <c r="A7" s="22" t="s">
        <v>4</v>
      </c>
      <c r="B7" s="22" t="s">
        <v>5</v>
      </c>
      <c r="C7" s="22"/>
      <c r="D7" s="22"/>
      <c r="G7" s="18"/>
      <c r="I7" s="24">
        <v>1</v>
      </c>
      <c r="J7" s="37">
        <v>34280</v>
      </c>
    </row>
    <row r="8" spans="1:11" x14ac:dyDescent="0.3">
      <c r="G8" s="18"/>
      <c r="I8" s="18"/>
      <c r="J8" s="7"/>
    </row>
    <row r="9" spans="1:11" x14ac:dyDescent="0.3">
      <c r="A9" s="22" t="s">
        <v>6</v>
      </c>
      <c r="B9" s="22" t="s">
        <v>7</v>
      </c>
      <c r="C9" s="5"/>
      <c r="D9" s="5"/>
      <c r="E9" s="6">
        <v>857</v>
      </c>
      <c r="G9" s="18"/>
      <c r="I9" s="18"/>
    </row>
    <row r="10" spans="1:11" x14ac:dyDescent="0.3">
      <c r="E10" s="3" t="s">
        <v>8</v>
      </c>
      <c r="F10" s="4"/>
      <c r="G10" s="18"/>
      <c r="I10" s="18"/>
    </row>
    <row r="11" spans="1:11" x14ac:dyDescent="0.3">
      <c r="B11" s="2" t="s">
        <v>9</v>
      </c>
      <c r="C11" s="2" t="s">
        <v>10</v>
      </c>
      <c r="E11" s="32">
        <v>0</v>
      </c>
      <c r="G11" s="23">
        <v>2</v>
      </c>
      <c r="H11" s="16">
        <f>E11*UnitValue</f>
        <v>0</v>
      </c>
      <c r="I11" s="18"/>
      <c r="K11" s="15"/>
    </row>
    <row r="12" spans="1:11" x14ac:dyDescent="0.3">
      <c r="B12" s="2" t="s">
        <v>11</v>
      </c>
      <c r="C12" s="8" t="s">
        <v>12</v>
      </c>
      <c r="E12" s="32">
        <v>0</v>
      </c>
      <c r="G12" s="23">
        <v>3</v>
      </c>
      <c r="H12" s="16">
        <f>E12*UnitValue</f>
        <v>0</v>
      </c>
      <c r="I12" s="18"/>
    </row>
    <row r="13" spans="1:11" x14ac:dyDescent="0.3">
      <c r="B13" s="2" t="s">
        <v>13</v>
      </c>
      <c r="C13" s="2" t="s">
        <v>14</v>
      </c>
      <c r="E13" s="32">
        <v>0</v>
      </c>
      <c r="G13" s="23">
        <v>4</v>
      </c>
      <c r="H13" s="16">
        <f>E13*UnitValue</f>
        <v>0</v>
      </c>
      <c r="I13" s="18"/>
    </row>
    <row r="14" spans="1:11" x14ac:dyDescent="0.3">
      <c r="B14" s="2" t="s">
        <v>15</v>
      </c>
      <c r="C14" s="2" t="s">
        <v>16</v>
      </c>
      <c r="E14" s="32">
        <v>0</v>
      </c>
      <c r="G14" s="23">
        <v>5</v>
      </c>
      <c r="H14" s="16">
        <f>E14*UnitValue</f>
        <v>0</v>
      </c>
      <c r="I14" s="18"/>
    </row>
    <row r="15" spans="1:11" x14ac:dyDescent="0.3">
      <c r="B15" s="2" t="s">
        <v>17</v>
      </c>
      <c r="C15" s="2" t="s">
        <v>18</v>
      </c>
      <c r="E15" s="20"/>
      <c r="G15" s="23">
        <v>6</v>
      </c>
      <c r="H15" s="33">
        <v>0</v>
      </c>
      <c r="I15" s="18"/>
    </row>
    <row r="16" spans="1:11" x14ac:dyDescent="0.3">
      <c r="C16" s="2" t="s">
        <v>19</v>
      </c>
      <c r="G16" s="18"/>
      <c r="I16" s="23">
        <v>7</v>
      </c>
      <c r="J16" s="9">
        <f>SUM(H11:H15)</f>
        <v>0</v>
      </c>
    </row>
    <row r="17" spans="1:10" x14ac:dyDescent="0.3">
      <c r="G17" s="18"/>
      <c r="I17" s="18"/>
      <c r="J17" s="10"/>
    </row>
    <row r="18" spans="1:10" ht="16" customHeight="1" x14ac:dyDescent="0.3">
      <c r="C18" s="2" t="s">
        <v>20</v>
      </c>
      <c r="G18" s="18"/>
      <c r="I18" s="23">
        <v>8</v>
      </c>
      <c r="J18" s="4">
        <f>+J7+J16</f>
        <v>34280</v>
      </c>
    </row>
    <row r="19" spans="1:10" x14ac:dyDescent="0.3">
      <c r="C19" s="2" t="s">
        <v>21</v>
      </c>
      <c r="G19" s="24">
        <v>9</v>
      </c>
      <c r="H19" s="34">
        <v>1</v>
      </c>
      <c r="I19" s="25">
        <v>10</v>
      </c>
      <c r="J19" s="4">
        <f>+ROUND(J18*H19,0)</f>
        <v>34280</v>
      </c>
    </row>
    <row r="20" spans="1:10" x14ac:dyDescent="0.3">
      <c r="G20" s="18"/>
      <c r="H20" s="11"/>
      <c r="I20" s="18"/>
    </row>
    <row r="21" spans="1:10" x14ac:dyDescent="0.3">
      <c r="A21" s="22" t="s">
        <v>22</v>
      </c>
      <c r="B21" s="22" t="s">
        <v>23</v>
      </c>
      <c r="C21" s="5"/>
      <c r="D21" s="5"/>
      <c r="E21" s="34">
        <v>0</v>
      </c>
      <c r="G21" s="18"/>
      <c r="H21" s="12"/>
      <c r="I21" s="23">
        <v>11</v>
      </c>
      <c r="J21" s="9">
        <f>ROUND(+J19*E21,0)</f>
        <v>0</v>
      </c>
    </row>
    <row r="22" spans="1:10" x14ac:dyDescent="0.3">
      <c r="E22" s="13"/>
      <c r="G22" s="18"/>
      <c r="H22" s="12"/>
      <c r="I22" s="18"/>
      <c r="J22" s="10"/>
    </row>
    <row r="23" spans="1:10" x14ac:dyDescent="0.3">
      <c r="B23" s="1" t="s">
        <v>24</v>
      </c>
      <c r="E23" s="13"/>
      <c r="G23" s="18"/>
      <c r="H23" s="12"/>
      <c r="I23" s="23">
        <v>12</v>
      </c>
      <c r="J23" s="4">
        <f>J19+J21</f>
        <v>34280</v>
      </c>
    </row>
    <row r="24" spans="1:10" x14ac:dyDescent="0.3">
      <c r="E24" s="13"/>
      <c r="G24" s="18"/>
      <c r="H24" s="12"/>
      <c r="I24" s="18"/>
    </row>
    <row r="25" spans="1:10" x14ac:dyDescent="0.3">
      <c r="A25" s="22" t="s">
        <v>25</v>
      </c>
      <c r="B25" s="22" t="s">
        <v>26</v>
      </c>
      <c r="C25" s="5"/>
      <c r="D25" s="5"/>
      <c r="G25" s="18"/>
      <c r="H25" s="12"/>
      <c r="I25" s="18"/>
    </row>
    <row r="26" spans="1:10" x14ac:dyDescent="0.3">
      <c r="B26" s="2" t="s">
        <v>9</v>
      </c>
      <c r="C26" s="2" t="s">
        <v>27</v>
      </c>
      <c r="G26" s="24">
        <v>13</v>
      </c>
      <c r="H26" s="35">
        <v>0</v>
      </c>
      <c r="I26" s="19"/>
    </row>
    <row r="27" spans="1:10" x14ac:dyDescent="0.3">
      <c r="B27" s="2" t="s">
        <v>11</v>
      </c>
      <c r="C27" s="2" t="s">
        <v>28</v>
      </c>
      <c r="G27" s="24">
        <v>14</v>
      </c>
      <c r="H27" s="35">
        <v>0</v>
      </c>
      <c r="I27" s="19"/>
    </row>
    <row r="28" spans="1:10" x14ac:dyDescent="0.3">
      <c r="C28" s="2" t="s">
        <v>29</v>
      </c>
      <c r="G28" s="18"/>
      <c r="I28" s="23">
        <v>15</v>
      </c>
      <c r="J28" s="9">
        <f>-H26+H27</f>
        <v>0</v>
      </c>
    </row>
    <row r="29" spans="1:10" x14ac:dyDescent="0.3">
      <c r="G29" s="18"/>
      <c r="I29" s="18"/>
      <c r="J29" s="10"/>
    </row>
    <row r="30" spans="1:10" x14ac:dyDescent="0.3">
      <c r="B30" s="1" t="s">
        <v>30</v>
      </c>
      <c r="G30" s="18"/>
      <c r="I30" s="23">
        <v>16</v>
      </c>
      <c r="J30" s="4">
        <f>+J23+J28</f>
        <v>34280</v>
      </c>
    </row>
    <row r="31" spans="1:10" x14ac:dyDescent="0.3">
      <c r="G31" s="18"/>
      <c r="I31" s="18"/>
    </row>
    <row r="32" spans="1:10" x14ac:dyDescent="0.3">
      <c r="A32" s="22" t="s">
        <v>31</v>
      </c>
      <c r="B32" s="22" t="s">
        <v>32</v>
      </c>
      <c r="C32" s="5"/>
      <c r="G32" s="18"/>
      <c r="I32" s="18"/>
    </row>
    <row r="33" spans="1:10" x14ac:dyDescent="0.3">
      <c r="B33" s="2" t="s">
        <v>9</v>
      </c>
      <c r="C33" s="2" t="s">
        <v>33</v>
      </c>
      <c r="G33" s="24">
        <v>17</v>
      </c>
      <c r="H33" s="35">
        <v>0</v>
      </c>
      <c r="I33" s="19"/>
    </row>
    <row r="34" spans="1:10" x14ac:dyDescent="0.3">
      <c r="B34" s="2" t="s">
        <v>11</v>
      </c>
      <c r="C34" s="2" t="s">
        <v>34</v>
      </c>
      <c r="E34" s="34">
        <v>0</v>
      </c>
      <c r="G34" s="24">
        <v>18</v>
      </c>
      <c r="H34" s="14">
        <f>ROUND(+J23*E34,0)</f>
        <v>0</v>
      </c>
      <c r="I34" s="19"/>
    </row>
    <row r="35" spans="1:10" x14ac:dyDescent="0.3">
      <c r="B35" s="2" t="s">
        <v>13</v>
      </c>
      <c r="C35" s="2" t="s">
        <v>35</v>
      </c>
      <c r="G35" s="24">
        <v>19</v>
      </c>
      <c r="H35" s="35">
        <v>0</v>
      </c>
      <c r="I35" s="19"/>
    </row>
    <row r="36" spans="1:10" x14ac:dyDescent="0.3">
      <c r="B36" s="2" t="s">
        <v>15</v>
      </c>
      <c r="C36" s="2" t="s">
        <v>36</v>
      </c>
      <c r="G36" s="24">
        <v>20</v>
      </c>
      <c r="H36" s="35">
        <v>0</v>
      </c>
      <c r="I36" s="19"/>
    </row>
    <row r="37" spans="1:10" x14ac:dyDescent="0.3">
      <c r="B37" s="2" t="s">
        <v>17</v>
      </c>
      <c r="C37" s="2" t="s">
        <v>37</v>
      </c>
      <c r="G37" s="24">
        <v>21</v>
      </c>
      <c r="H37" s="35">
        <v>0</v>
      </c>
      <c r="I37" s="19"/>
    </row>
    <row r="38" spans="1:10" x14ac:dyDescent="0.3">
      <c r="C38" s="2" t="s">
        <v>38</v>
      </c>
      <c r="G38" s="18"/>
      <c r="H38" s="12"/>
      <c r="I38" s="23">
        <v>22</v>
      </c>
      <c r="J38" s="9">
        <f>+SUM(H33:H37)</f>
        <v>0</v>
      </c>
    </row>
    <row r="39" spans="1:10" x14ac:dyDescent="0.3">
      <c r="G39" s="18"/>
      <c r="H39" s="12"/>
      <c r="I39" s="18"/>
    </row>
    <row r="40" spans="1:10" x14ac:dyDescent="0.3">
      <c r="B40" s="1" t="s">
        <v>39</v>
      </c>
      <c r="G40" s="18"/>
      <c r="H40" s="12"/>
      <c r="I40" s="23">
        <v>23</v>
      </c>
      <c r="J40" s="4">
        <f>+J30+J38</f>
        <v>34280</v>
      </c>
    </row>
    <row r="41" spans="1:10" x14ac:dyDescent="0.3">
      <c r="G41" s="18"/>
      <c r="H41" s="12"/>
      <c r="I41" s="18"/>
    </row>
    <row r="42" spans="1:10" x14ac:dyDescent="0.3">
      <c r="A42" s="22" t="s">
        <v>40</v>
      </c>
      <c r="B42" s="22" t="s">
        <v>41</v>
      </c>
      <c r="C42" s="5"/>
      <c r="D42" s="5"/>
      <c r="G42" s="18"/>
      <c r="H42" s="12"/>
      <c r="I42" s="18"/>
    </row>
    <row r="43" spans="1:10" x14ac:dyDescent="0.3">
      <c r="B43" s="2" t="s">
        <v>9</v>
      </c>
      <c r="C43" s="2" t="s">
        <v>42</v>
      </c>
      <c r="G43" s="23">
        <v>24</v>
      </c>
      <c r="H43" s="35">
        <v>0</v>
      </c>
      <c r="I43" s="18"/>
    </row>
    <row r="44" spans="1:10" x14ac:dyDescent="0.3">
      <c r="B44" s="2" t="s">
        <v>11</v>
      </c>
      <c r="C44" s="2" t="s">
        <v>43</v>
      </c>
      <c r="G44" s="23">
        <v>25</v>
      </c>
      <c r="H44" s="35">
        <v>0</v>
      </c>
      <c r="I44" s="18"/>
    </row>
    <row r="45" spans="1:10" x14ac:dyDescent="0.3">
      <c r="B45" s="2" t="s">
        <v>13</v>
      </c>
      <c r="C45" s="2" t="s">
        <v>44</v>
      </c>
      <c r="G45" s="23">
        <v>26</v>
      </c>
      <c r="H45" s="35">
        <v>0</v>
      </c>
      <c r="I45" s="18"/>
    </row>
    <row r="46" spans="1:10" x14ac:dyDescent="0.3">
      <c r="B46" s="2" t="s">
        <v>15</v>
      </c>
      <c r="C46" s="2" t="s">
        <v>45</v>
      </c>
      <c r="G46" s="23">
        <v>27</v>
      </c>
      <c r="H46" s="35">
        <v>0</v>
      </c>
      <c r="I46" s="18"/>
    </row>
    <row r="47" spans="1:10" x14ac:dyDescent="0.3">
      <c r="G47" s="18"/>
      <c r="I47" s="23">
        <v>28</v>
      </c>
      <c r="J47" s="9">
        <f>+SUM(H43:H46)</f>
        <v>0</v>
      </c>
    </row>
    <row r="48" spans="1:10" x14ac:dyDescent="0.3">
      <c r="G48" s="18"/>
      <c r="I48" s="18"/>
    </row>
    <row r="49" spans="1:10" x14ac:dyDescent="0.3">
      <c r="B49" s="1" t="s">
        <v>46</v>
      </c>
      <c r="G49" s="18"/>
      <c r="I49" s="23">
        <v>29</v>
      </c>
      <c r="J49" s="4">
        <f>+J40+J47</f>
        <v>34280</v>
      </c>
    </row>
    <row r="51" spans="1:10" x14ac:dyDescent="0.3">
      <c r="B51" s="2" t="s">
        <v>47</v>
      </c>
      <c r="E51" s="39"/>
      <c r="F51" s="40"/>
    </row>
    <row r="54" spans="1:10" x14ac:dyDescent="0.3">
      <c r="A54" s="17" t="s">
        <v>48</v>
      </c>
      <c r="I54" s="41"/>
      <c r="J54" s="41"/>
    </row>
  </sheetData>
  <sheetProtection algorithmName="SHA-512" hashValue="qb8aRN1i+IwOtikwN3G6yTJ2Q0Z+I7CtzEyvA9vjXzkzo3RkVhh0+kXACvNLLS15gmXYJcnC4zig6DzLT6B3ww==" saltValue="2Vy1C64iDCNGnQ/Ax9+swQ==" spinCount="100000" sheet="1" selectLockedCells="1"/>
  <customSheetViews>
    <customSheetView guid="{E694C344-F4A1-0647-8939-0CC353F372F0}" showGridLines="0">
      <selection activeCell="E12" sqref="E12"/>
      <pageMargins left="0.75" right="0.75" top="1" bottom="1" header="0.25" footer="0.25"/>
      <pageSetup orientation="portrait"/>
      <headerFooter alignWithMargins="0"/>
    </customSheetView>
    <customSheetView guid="{3DDE31FE-F3E7-45A9-8427-05D7C98C5DCE}" showGridLines="0">
      <selection activeCell="E9" sqref="E9"/>
      <pageMargins left="0.75" right="0.75" top="1" bottom="1" header="0.25" footer="0.25"/>
      <pageSetup orientation="portrait"/>
      <headerFooter alignWithMargins="0"/>
    </customSheetView>
  </customSheetViews>
  <mergeCells count="3">
    <mergeCell ref="C5:E5"/>
    <mergeCell ref="E51:F51"/>
    <mergeCell ref="I54:J54"/>
  </mergeCells>
  <phoneticPr fontId="2" type="noConversion"/>
  <dataValidations xWindow="718" yWindow="483" count="20">
    <dataValidation allowBlank="1" showInputMessage="1" showErrorMessage="1" promptTitle="Pastoral Salary Base" prompt="Enter the Pastoral Salary Base provided by Everence or your church denomination for the year." sqref="J7" xr:uid="{00000000-0002-0000-0000-000000000000}"/>
    <dataValidation allowBlank="1" showInputMessage="1" showErrorMessage="1" promptTitle="Unit Value" prompt="Enter the Unit Value for Salary Adjustments provided by Everence or your church denomination for the year. This value is used for calculations for lines 2, 3, 4, 5, and 6." sqref="E9" xr:uid="{00000000-0002-0000-0000-000001000000}"/>
    <dataValidation allowBlank="1" showInputMessage="1" showErrorMessage="1" promptTitle="Percentage of FTE" prompt="Line 8 is for a full time position. Use line 9 to enter the % of full-time equivalency. 100 = full-time; 50 = half-time, etc. NOTE: When this field is updated, some info in sections IV &amp; V are not automatically updated. Review/update info as needed." sqref="H19" xr:uid="{00000000-0002-0000-0000-000002000000}"/>
    <dataValidation allowBlank="1" showInputMessage="1" showErrorMessage="1" promptTitle="Self Employment Tax Adjustment" prompt="Recognizing that the pastor is self-employed for purposes of Social Security, some congregations choose to add to the salary an amount equal to half the self-employment tax. The suggested percentage is 7.65%.  " sqref="E21" xr:uid="{00000000-0002-0000-0000-000003000000}"/>
    <dataValidation allowBlank="1" showInputMessage="1" showErrorMessage="1" promptTitle="Parsonage" prompt="If a parsonage is provided, enter the local rental value or no more than 25% of line 12.  Enter this value as a positive number.  However, it will be subtracted from line 12 in line 15." sqref="H26" xr:uid="{00000000-0002-0000-0000-000004000000}"/>
    <dataValidation allowBlank="1" showInputMessage="1" showErrorMessage="1" promptTitle="Pension Plan / Retirement Fund" prompt="Annual contributions amounting to 8% to 10% of line 12 to the Mennonite Retirement Trust (Everence is plan administrator) or another plan but cannot exceed line 16." sqref="E34" xr:uid="{00000000-0002-0000-0000-000005000000}"/>
    <dataValidation allowBlank="1" showInputMessage="1" showErrorMessage="1" promptTitle="Housing Allowance" prompt="Enter the amount that is approved by the governing body.  This approval should take place prior to any salary payments to the pastor for the calendar year. See Interpretive Comments." sqref="E51:F51" xr:uid="{00000000-0002-0000-0000-000006000000}"/>
    <dataValidation allowBlank="1" showInputMessage="1" showErrorMessage="1" promptTitle="Experience units" prompt="Add one unit for each year of accumulated pastoral experience for yrs 1-20. Add one-half unit for yrs 21-30. Related experience may be allowed for at the discretion of the church - one unit for every 2 yrs of full-time experience.  Max 25 units." sqref="E11" xr:uid="{00000000-0002-0000-0000-000007000000}"/>
    <dataValidation allowBlank="1" showInputMessage="1" showErrorMessage="1" promptTitle="Education units" prompt="Select the number of units for the highest completed degree less than a doctorate.  Add one unit for each graduate degree other than seminary or for four terms of S/CPE.  Maximum 8 units." sqref="E12" xr:uid="{00000000-0002-0000-0000-000008000000}"/>
    <dataValidation allowBlank="1" showInputMessage="1" showErrorMessage="1" promptTitle="Responsibility units" prompt="Add units according to the chart in the Interpretive Comments.  Maximum 6 units for a pastor and 9 units for a Conference Minister." sqref="E13" xr:uid="{00000000-0002-0000-0000-000009000000}"/>
    <dataValidation allowBlank="1" showInputMessage="1" showErrorMessage="1" promptTitle="Geographical units" prompt="Add 1-15 units related to effective buying income in your area by visiting everence.com/pastor-salary-guidelines and selecting the state and county from the geographical units section. " sqref="E14" xr:uid="{00000000-0002-0000-0000-00000A000000}"/>
    <dataValidation allowBlank="1" showInputMessage="1" showErrorMessage="1" promptTitle="Housing equity" prompt="If housing equity fund is provided alongside of a parsonage, indicate an amount here.  Suggested amounts to be considered might be 5% of line 12 or 2% of assessed parsonage value." sqref="H27" xr:uid="{00000000-0002-0000-0000-00000B000000}"/>
    <dataValidation allowBlank="1" showInputMessage="1" showErrorMessage="1" promptTitle="Medical health plan" prompt="Single or family health plan provided through The Corinthian Plan or another insurance carrier." sqref="H33" xr:uid="{00000000-0002-0000-0000-00000C000000}"/>
    <dataValidation allowBlank="1" showInputMessage="1" showErrorMessage="1" promptTitle="Life &amp; disability insurance" prompt="Life insurance, accidental death and disability and long-term disability are included in The Corinthian Plan.  If another medical plan is used in A above, show additional cost of other life or disability insurance here." sqref="H35" xr:uid="{00000000-0002-0000-0000-00000D000000}"/>
    <dataValidation allowBlank="1" showInputMessage="1" showErrorMessage="1" promptTitle="Continuing education allowances" prompt="The church should annually provide funds for pastoral growth and continuing education.  Suggested range of $600 to $1,000." sqref="H36" xr:uid="{00000000-0002-0000-0000-00000E000000}"/>
    <dataValidation allowBlank="1" showInputMessage="1" showErrorMessage="1" promptTitle="Other benefits" prompt="E.g. some church contribute to a Health Savings Account. See Interpretive Comments." sqref="H37" xr:uid="{00000000-0002-0000-0000-00000F000000}"/>
    <dataValidation allowBlank="1" showInputMessage="1" showErrorMessage="1" promptTitle="Auto expense" prompt="Auto expense for church related travel should be reimbursed at the current level of allowance by US Internal Revenue Service. View the current rate at www.irs.gov/tax-professionals/standard-mileage-rates" sqref="H43" xr:uid="{00000000-0002-0000-0000-000010000000}"/>
    <dataValidation allowBlank="1" showInputMessage="1" showErrorMessage="1" promptTitle="Conference expense" prompt="The pastor's attendance at area and denominational conference sessions is part of the pastor's professional responsibility. Therefore it is strongly recommended that registration, travel, lodging, &amp; food costs for the pastor be paid by the church." sqref="H44" xr:uid="{00000000-0002-0000-0000-000011000000}"/>
    <dataValidation allowBlank="1" showInputMessage="1" showErrorMessage="1" promptTitle="Professional expense" prompt="Dues for professional groups and costs incurred on behalf of the church should be reimbursed to the pastor. Lunch or dinner meetings or visits for church or pastoral care would be another example." sqref="H45" xr:uid="{00000000-0002-0000-0000-000012000000}"/>
    <dataValidation allowBlank="1" showInputMessage="1" showErrorMessage="1" promptTitle="Other expense" prompt="Pastors are usually encouraged by their financial advisors to shift expenses to reimbursement categories whenever possible." sqref="H46" xr:uid="{00000000-0002-0000-0000-000013000000}"/>
  </dataValidations>
  <pageMargins left="0.75" right="0.75" top="1" bottom="1" header="0.25" footer="0.25"/>
  <pageSetup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A11"/>
  <sheetViews>
    <sheetView workbookViewId="0">
      <selection activeCell="A7" sqref="A7"/>
    </sheetView>
  </sheetViews>
  <sheetFormatPr defaultColWidth="8.81640625" defaultRowHeight="12.5" x14ac:dyDescent="0.25"/>
  <cols>
    <col min="1" max="1" width="79" style="27" customWidth="1"/>
    <col min="2" max="16384" width="8.81640625" style="27"/>
  </cols>
  <sheetData>
    <row r="2" spans="1:1" ht="13" x14ac:dyDescent="0.3">
      <c r="A2" s="26" t="s">
        <v>0</v>
      </c>
    </row>
    <row r="3" spans="1:1" ht="37.5" x14ac:dyDescent="0.25">
      <c r="A3" s="28" t="s">
        <v>51</v>
      </c>
    </row>
    <row r="4" spans="1:1" x14ac:dyDescent="0.25">
      <c r="A4" s="29" t="s">
        <v>1</v>
      </c>
    </row>
    <row r="5" spans="1:1" x14ac:dyDescent="0.25">
      <c r="A5" s="30"/>
    </row>
    <row r="6" spans="1:1" ht="13" x14ac:dyDescent="0.3">
      <c r="A6" s="26" t="s">
        <v>2</v>
      </c>
    </row>
    <row r="7" spans="1:1" ht="50" x14ac:dyDescent="0.25">
      <c r="A7" s="28" t="s">
        <v>52</v>
      </c>
    </row>
    <row r="8" spans="1:1" x14ac:dyDescent="0.25">
      <c r="A8" s="30"/>
    </row>
    <row r="9" spans="1:1" ht="13" x14ac:dyDescent="0.3">
      <c r="A9" s="31"/>
    </row>
    <row r="10" spans="1:1" x14ac:dyDescent="0.25">
      <c r="A10" s="30"/>
    </row>
    <row r="11" spans="1:1" x14ac:dyDescent="0.25">
      <c r="A11" s="29"/>
    </row>
  </sheetData>
  <sheetProtection selectLockedCells="1"/>
  <customSheetViews>
    <customSheetView guid="{E694C344-F4A1-0647-8939-0CC353F372F0}">
      <selection activeCell="A8" sqref="A8"/>
      <pageMargins left="0.75" right="0.75" top="1" bottom="1" header="0.5" footer="0.5"/>
      <pageSetup orientation="portrait"/>
      <headerFooter alignWithMargins="0"/>
    </customSheetView>
    <customSheetView guid="{3DDE31FE-F3E7-45A9-8427-05D7C98C5DCE}">
      <selection activeCell="A8" sqref="A8"/>
      <pageMargins left="0.75" right="0.75" top="1" bottom="1" header="0.5" footer="0.5"/>
      <pageSetup orientation="portrait"/>
      <headerFooter alignWithMargins="0"/>
    </customSheetView>
  </customSheetViews>
  <phoneticPr fontId="2" type="noConversion"/>
  <hyperlinks>
    <hyperlink ref="A4" r:id="rId1" xr:uid="{00000000-0004-0000-0100-000000000000}"/>
  </hyperlinks>
  <pageMargins left="0.75" right="0.75" top="1"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Worksheet</vt:lpstr>
      <vt:lpstr>Instructions</vt:lpstr>
      <vt:lpstr>UnitValue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Alexander Naula</cp:lastModifiedBy>
  <cp:lastPrinted>2022-04-01T19:13:21Z</cp:lastPrinted>
  <dcterms:created xsi:type="dcterms:W3CDTF">2011-03-06T19:09:32Z</dcterms:created>
  <dcterms:modified xsi:type="dcterms:W3CDTF">2022-04-01T20:13:05Z</dcterms:modified>
</cp:coreProperties>
</file>